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757" activeTab="7"/>
  </bookViews>
  <sheets>
    <sheet name="Двухтрубная прокладка ТС" sheetId="1" r:id="rId1"/>
    <sheet name="Четырехтрубная прокладка ТС" sheetId="2" r:id="rId2"/>
    <sheet name="Условные единицы" sheetId="3" r:id="rId3"/>
    <sheet name="ТЭЦ 25 МВт и более" sheetId="4" r:id="rId4"/>
    <sheet name="ТЭЦ менее 25 МВт" sheetId="5" r:id="rId5"/>
    <sheet name="Котельные" sheetId="6" r:id="rId6"/>
    <sheet name="Электробойлерные" sheetId="7" r:id="rId7"/>
    <sheet name="Свод" sheetId="8" r:id="rId8"/>
  </sheets>
  <definedNames>
    <definedName name="_xlfn.IFERROR" hidden="1">#NAME?</definedName>
    <definedName name="Валюты">#REF!</definedName>
    <definedName name="Итоги" localSheetId="5">'Котельные'!$C$15</definedName>
    <definedName name="Итоги" localSheetId="1">'Четырехтрубная прокладка ТС'!$K$14</definedName>
    <definedName name="Итоги" localSheetId="6">'Электробойлерные'!$C$14</definedName>
    <definedName name="Итоги">'Двухтрубная прокладка ТС'!$K$16</definedName>
  </definedNames>
  <calcPr fullCalcOnLoad="1"/>
</workbook>
</file>

<file path=xl/comments3.xml><?xml version="1.0" encoding="utf-8"?>
<comments xmlns="http://schemas.openxmlformats.org/spreadsheetml/2006/main">
  <authors>
    <author>Меньшикова Татьяна Владимировна</author>
  </authors>
  <commentList>
    <comment ref="E6" authorId="0">
      <text>
        <r>
          <rPr>
            <b/>
            <sz val="9"/>
            <rFont val="Tahoma"/>
            <family val="2"/>
          </rPr>
          <t>Указывается количество тепловых узлов (насосных станций, присоединительная тепловая мощность)</t>
        </r>
      </text>
    </comment>
  </commentList>
</comments>
</file>

<file path=xl/comments4.xml><?xml version="1.0" encoding="utf-8"?>
<comments xmlns="http://schemas.openxmlformats.org/spreadsheetml/2006/main">
  <authors>
    <author>Меньшикова Татьяна Владимировна</author>
  </authors>
  <commentList>
    <comment ref="E5" authorId="0">
      <text>
        <r>
          <rPr>
            <b/>
            <sz val="9"/>
            <rFont val="Tahoma"/>
            <family val="2"/>
          </rPr>
          <t xml:space="preserve">Может отличаться от значиния в столбце 4,(в случае замены/установки/вывода из ксплуатации котла (котельной) </t>
        </r>
      </text>
    </comment>
  </commentList>
</comments>
</file>

<file path=xl/comments5.xml><?xml version="1.0" encoding="utf-8"?>
<comments xmlns="http://schemas.openxmlformats.org/spreadsheetml/2006/main">
  <authors>
    <author>Меньшикова Татьяна Владимировна</author>
  </authors>
  <commentList>
    <comment ref="E5" authorId="0">
      <text>
        <r>
          <rPr>
            <b/>
            <sz val="9"/>
            <rFont val="Tahoma"/>
            <family val="2"/>
          </rPr>
          <t xml:space="preserve">Может отличаться от значиния в столбце 4,(в случае замены/установки/вывода из ксплуатации котла (котельной) </t>
        </r>
      </text>
    </comment>
  </commentList>
</comments>
</file>

<file path=xl/comments6.xml><?xml version="1.0" encoding="utf-8"?>
<comments xmlns="http://schemas.openxmlformats.org/spreadsheetml/2006/main">
  <authors>
    <author>Меньшикова Татьяна Владимировна</author>
  </authors>
  <commentList>
    <comment ref="E5" authorId="0">
      <text>
        <r>
          <rPr>
            <b/>
            <sz val="9"/>
            <rFont val="Tahoma"/>
            <family val="2"/>
          </rPr>
          <t xml:space="preserve">Может отличаться от значиния в столбце 4,(в случае замены/установки/вывода из ксплуатации котла (котельной) </t>
        </r>
      </text>
    </comment>
  </commentList>
</comments>
</file>

<file path=xl/comments7.xml><?xml version="1.0" encoding="utf-8"?>
<comments xmlns="http://schemas.openxmlformats.org/spreadsheetml/2006/main">
  <authors>
    <author>Меньшикова Татьяна Владимировна</author>
  </authors>
  <commentList>
    <comment ref="E5" authorId="0">
      <text>
        <r>
          <rPr>
            <b/>
            <sz val="9"/>
            <rFont val="Tahoma"/>
            <family val="2"/>
          </rPr>
          <t xml:space="preserve">Может отличаться от значиния в столбце 4,(в случае замены/установки/вывода из ксплуатации котла (котельной) </t>
        </r>
      </text>
    </comment>
  </commentList>
</comments>
</file>

<file path=xl/sharedStrings.xml><?xml version="1.0" encoding="utf-8"?>
<sst xmlns="http://schemas.openxmlformats.org/spreadsheetml/2006/main" count="156" uniqueCount="73">
  <si>
    <t>Итого:</t>
  </si>
  <si>
    <t>Характеристики тепловой сети</t>
  </si>
  <si>
    <t xml:space="preserve">Средний диаметр, мм                      </t>
  </si>
  <si>
    <t>Количество условных единиц при d ср. 100 мм</t>
  </si>
  <si>
    <t xml:space="preserve">Количество условных единиц, приходящиеся на каждый следующий 1 мм среднего диаметра теплопроводов      </t>
  </si>
  <si>
    <t>Количество условных единиц при двухтрубной  прокладке тепловых сетей, у.е.                                       (ст. 6 + ст. 7)</t>
  </si>
  <si>
    <t xml:space="preserve">Протяженность участка тепловой сети (по трассе), км </t>
  </si>
  <si>
    <t xml:space="preserve">Характеристика участка тепловой сети                     </t>
  </si>
  <si>
    <t>№ п/п</t>
  </si>
  <si>
    <t>Наименование и адрес котельной</t>
  </si>
  <si>
    <t>Усолвный диаметр Dy, мм</t>
  </si>
  <si>
    <t>Порядок расчёта условных единиц по обслуживанию и ремонту трубопроводов</t>
  </si>
  <si>
    <t>добавить строку</t>
  </si>
  <si>
    <t xml:space="preserve">Количество условных единиц при четырехтрубной прокладке тепловых сетей, у.е.                                       (ст. 6 + ст. 7) * 1,5 </t>
  </si>
  <si>
    <t>Приложение 2</t>
  </si>
  <si>
    <t>КОЛИЧЕСТВО УСЛОВНЫХ ЕДИНИЦ, ОТНОСИМЫХ К АКТИВАМ ОРГАНИЗАЦИИ,
ОСУЩЕСТВЛЯЮЩЕЙ ДЕЯТЕЛЬНОСТЬ ПО ПЕРЕДАЧЕ ТЕПЛОВОЙ ЭНЕРГИИ</t>
  </si>
  <si>
    <t>Наименование показателей</t>
  </si>
  <si>
    <t>Единица измерения</t>
  </si>
  <si>
    <t xml:space="preserve">
Количество условных единиц на единицу измерения
</t>
  </si>
  <si>
    <t>1. Двухтрубная тепломагистраль на балансе предприятий средним диаметром
диам. ср. = 100 мм
На каждый следующий 1 мм среднего диаметра тепломагистрали</t>
  </si>
  <si>
    <t xml:space="preserve">1 км
1 км
</t>
  </si>
  <si>
    <t xml:space="preserve">11,0
0,06
</t>
  </si>
  <si>
    <t>2. Тепловой узел на балансе ПТС</t>
  </si>
  <si>
    <t>1 узел</t>
  </si>
  <si>
    <t>3. Подкачивающая насосная станция на балансе ПТС</t>
  </si>
  <si>
    <t>1 станция</t>
  </si>
  <si>
    <t>1 Гкал/час</t>
  </si>
  <si>
    <t>ИТОГО:</t>
  </si>
  <si>
    <t>Приложение 3</t>
  </si>
  <si>
    <t>Основные производственные показатели регулируемой организации</t>
  </si>
  <si>
    <t>№
п/п</t>
  </si>
  <si>
    <t>Показатели</t>
  </si>
  <si>
    <t>Суммарная установленная мощность источников тепловой энергии</t>
  </si>
  <si>
    <t>Гкал/ч</t>
  </si>
  <si>
    <t>2</t>
  </si>
  <si>
    <t>2.1</t>
  </si>
  <si>
    <t>и т.д.</t>
  </si>
  <si>
    <t>Приложение 4</t>
  </si>
  <si>
    <t>Приложение 5</t>
  </si>
  <si>
    <t>Котельные</t>
  </si>
  <si>
    <t>Приложение 6</t>
  </si>
  <si>
    <t>Электробойлерные</t>
  </si>
  <si>
    <t>Приложение 7</t>
  </si>
  <si>
    <t>Количество условных единиц по передаче тепловой энергии</t>
  </si>
  <si>
    <t>у е</t>
  </si>
  <si>
    <t>в т.ч. ТЭЦ 25 МВт и более</t>
  </si>
  <si>
    <t>2.2</t>
  </si>
  <si>
    <t xml:space="preserve"> ТЭЦ менее 25 МВт</t>
  </si>
  <si>
    <t>2.3</t>
  </si>
  <si>
    <t xml:space="preserve"> котельные</t>
  </si>
  <si>
    <t>2.4</t>
  </si>
  <si>
    <t xml:space="preserve"> электробойлерные</t>
  </si>
  <si>
    <t>Приложение 1б</t>
  </si>
  <si>
    <t>Приложение 1а</t>
  </si>
  <si>
    <t xml:space="preserve">  Примечания:
  1. Средний диаметр рассчитывается как средневзвешенная величина исходя из соответствующих диаметров и длин участков сетей.
  2. Для однотрубных участков теплопроводов вводятся коэффициенты 0,75, для трехтрубных - 1,25 и для четырехтрубных - 1,5.
  3. При разных диаметрах подающих и обратных теплопроводов паропроводов и конденсатопроводов объем в условных единицах принимается по наибольшему диаметру.
  4. Тепловыми узлами считаются центральные, групповые тепловые пункты, узлы присоединения жилых, общественных и промышленных зданий, требующие контроля и регулирования со стороны ПТС.
  5. Подкачивающие насосные станции, предназначенные для перекачки сетевой воды, расположены на магистральных тепловых сетях и находятся на балансе ПТС.</t>
  </si>
  <si>
    <r>
      <rPr>
        <sz val="10"/>
        <color indexed="10"/>
        <rFont val="Trebuchet MS"/>
        <family val="2"/>
      </rPr>
      <t xml:space="preserve"> </t>
    </r>
    <r>
      <rPr>
        <u val="single"/>
        <sz val="10"/>
        <color indexed="10"/>
        <rFont val="Trebuchet MS"/>
        <family val="2"/>
      </rPr>
      <t xml:space="preserve"> добавить строку</t>
    </r>
  </si>
  <si>
    <t>ТЭЦ менее 25 МВт</t>
  </si>
  <si>
    <t>ТЭЦ 25 МВт и более</t>
  </si>
  <si>
    <t>-</t>
  </si>
  <si>
    <t xml:space="preserve">Σ
условных единиц 
</t>
  </si>
  <si>
    <t>Расчёт условных единиц при двухтрубной прокладке тепловых сетей</t>
  </si>
  <si>
    <t>Расчёт условных единиц при четырехтрубной прокладке тепловых сетей</t>
  </si>
  <si>
    <t>4. Расчетная присоединительная тепловая мощность по трубопроводам на балансе ПТС (потребительская нагрузка)</t>
  </si>
  <si>
    <t>Количество участков тепловой сети от данной котельной</t>
  </si>
  <si>
    <t>Обозначение участка</t>
  </si>
  <si>
    <t xml:space="preserve">Диаметр (наибольший по участку, условный), мм                </t>
  </si>
  <si>
    <t>Количественное значения показателя</t>
  </si>
  <si>
    <r>
      <t xml:space="preserve">Установленная тепловая мощность на </t>
    </r>
    <r>
      <rPr>
        <b/>
        <sz val="11"/>
        <rFont val="Times New Roman"/>
        <family val="1"/>
      </rPr>
      <t xml:space="preserve">конец </t>
    </r>
    <r>
      <rPr>
        <sz val="11"/>
        <rFont val="Times New Roman"/>
        <family val="1"/>
      </rPr>
      <t>периода регулирования - 2021 год</t>
    </r>
  </si>
  <si>
    <r>
      <t xml:space="preserve">Установленная тепловая мощность на </t>
    </r>
    <r>
      <rPr>
        <b/>
        <sz val="11"/>
        <rFont val="Times New Roman"/>
        <family val="1"/>
      </rPr>
      <t xml:space="preserve">начало </t>
    </r>
    <r>
      <rPr>
        <sz val="11"/>
        <rFont val="Times New Roman"/>
        <family val="1"/>
      </rPr>
      <t>периода регулирования - 2021 год</t>
    </r>
  </si>
  <si>
    <r>
      <t xml:space="preserve">На </t>
    </r>
    <r>
      <rPr>
        <b/>
        <sz val="11"/>
        <rFont val="Times New Roman"/>
        <family val="1"/>
      </rPr>
      <t xml:space="preserve">начало </t>
    </r>
    <r>
      <rPr>
        <sz val="11"/>
        <rFont val="Times New Roman"/>
        <family val="1"/>
      </rPr>
      <t>периода регулирования - 2021 год</t>
    </r>
  </si>
  <si>
    <r>
      <t xml:space="preserve">На </t>
    </r>
    <r>
      <rPr>
        <b/>
        <sz val="11"/>
        <rFont val="Times New Roman"/>
        <family val="1"/>
      </rPr>
      <t xml:space="preserve">конец </t>
    </r>
    <r>
      <rPr>
        <sz val="11"/>
        <rFont val="Times New Roman"/>
        <family val="1"/>
      </rPr>
      <t>периода регулирования - 2021 год</t>
    </r>
  </si>
  <si>
    <r>
      <t>Комментарии                                       у</t>
    </r>
    <r>
      <rPr>
        <b/>
        <i/>
        <sz val="11"/>
        <color indexed="8"/>
        <rFont val="Times New Roman"/>
        <family val="1"/>
      </rPr>
      <t>казываются в случае, если проводились работы вследствие которых произошло изменение диаметоров или протяженности тепловой сети</t>
    </r>
  </si>
  <si>
    <t>АО "Восход"- КРЛЗ, г.Калуга, ул.Грабцевское шоссе,д.43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</si>
</sst>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2">
    <font>
      <sz val="10"/>
      <color theme="1"/>
      <name val="Trebuchet MS"/>
      <family val="2"/>
    </font>
    <font>
      <sz val="11"/>
      <color indexed="8"/>
      <name val="Calibri"/>
      <family val="2"/>
    </font>
    <font>
      <b/>
      <sz val="16"/>
      <color indexed="8"/>
      <name val="Trebuchet MS"/>
      <family val="2"/>
    </font>
    <font>
      <u val="single"/>
      <sz val="10"/>
      <color indexed="10"/>
      <name val="Trebuchet MS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10"/>
      <name val="Trebuchet MS"/>
      <family val="2"/>
    </font>
    <font>
      <sz val="9"/>
      <name val="Tahoma"/>
      <family val="2"/>
    </font>
    <font>
      <sz val="13"/>
      <name val="Times New Roman"/>
      <family val="1"/>
    </font>
    <font>
      <sz val="10"/>
      <name val="Trebuchet MS"/>
      <family val="2"/>
    </font>
    <font>
      <b/>
      <sz val="9"/>
      <name val="Tahoma"/>
      <family val="2"/>
    </font>
    <font>
      <b/>
      <i/>
      <sz val="11"/>
      <color indexed="8"/>
      <name val="Times New Roman"/>
      <family val="1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9"/>
      <name val="Trebuchet MS"/>
      <family val="2"/>
    </font>
    <font>
      <b/>
      <sz val="13"/>
      <color indexed="8"/>
      <name val="Times New Roman"/>
      <family val="1"/>
    </font>
    <font>
      <b/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3"/>
      <color theme="1"/>
      <name val="Calibri"/>
      <family val="2"/>
    </font>
    <font>
      <u val="single"/>
      <sz val="10"/>
      <color rgb="FFFF0000"/>
      <name val="Trebuchet MS"/>
      <family val="2"/>
    </font>
    <font>
      <sz val="13"/>
      <color theme="1"/>
      <name val="Times New Roman"/>
      <family val="1"/>
    </font>
    <font>
      <sz val="10"/>
      <color theme="0"/>
      <name val="Trebuchet MS"/>
      <family val="2"/>
    </font>
    <font>
      <b/>
      <sz val="13"/>
      <color theme="1"/>
      <name val="Times New Roman"/>
      <family val="1"/>
    </font>
    <font>
      <b/>
      <sz val="8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38" fillId="0" borderId="0" xfId="52">
      <alignment/>
      <protection/>
    </xf>
    <xf numFmtId="0" fontId="56" fillId="0" borderId="0" xfId="52" applyFont="1" applyAlignment="1">
      <alignment horizontal="center"/>
      <protection/>
    </xf>
    <xf numFmtId="0" fontId="58" fillId="0" borderId="10" xfId="52" applyFont="1" applyBorder="1" applyAlignment="1">
      <alignment horizontal="center" vertical="center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58" fillId="0" borderId="10" xfId="52" applyFont="1" applyBorder="1" applyAlignment="1">
      <alignment horizontal="left" vertical="center" wrapText="1"/>
      <protection/>
    </xf>
    <xf numFmtId="0" fontId="58" fillId="0" borderId="10" xfId="52" applyFont="1" applyBorder="1" applyAlignment="1">
      <alignment horizontal="center" wrapText="1"/>
      <protection/>
    </xf>
    <xf numFmtId="0" fontId="58" fillId="0" borderId="10" xfId="52" applyFont="1" applyBorder="1" applyAlignment="1">
      <alignment horizontal="left" vertical="center"/>
      <protection/>
    </xf>
    <xf numFmtId="0" fontId="38" fillId="0" borderId="0" xfId="52" applyAlignment="1">
      <alignment horizontal="center" vertical="center"/>
      <protection/>
    </xf>
    <xf numFmtId="0" fontId="4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top"/>
      <protection/>
    </xf>
    <xf numFmtId="0" fontId="6" fillId="0" borderId="12" xfId="52" applyFont="1" applyBorder="1" applyAlignment="1">
      <alignment horizontal="center" vertical="top"/>
      <protection/>
    </xf>
    <xf numFmtId="0" fontId="7" fillId="0" borderId="10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4" fontId="6" fillId="34" borderId="10" xfId="53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 wrapText="1" indent="3"/>
      <protection/>
    </xf>
    <xf numFmtId="0" fontId="0" fillId="0" borderId="0" xfId="0" applyAlignment="1" applyProtection="1">
      <alignment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 locked="0"/>
    </xf>
    <xf numFmtId="0" fontId="58" fillId="0" borderId="0" xfId="52" applyFont="1" applyAlignment="1">
      <alignment horizontal="left"/>
      <protection/>
    </xf>
    <xf numFmtId="4" fontId="10" fillId="35" borderId="10" xfId="0" applyNumberFormat="1" applyFont="1" applyFill="1" applyBorder="1" applyAlignment="1" applyProtection="1">
      <alignment horizontal="right" vertical="center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53" applyNumberFormat="1" applyFont="1" applyFill="1" applyBorder="1" applyAlignment="1" applyProtection="1">
      <alignment horizontal="left" vertical="center" wrapText="1"/>
      <protection/>
    </xf>
    <xf numFmtId="4" fontId="6" fillId="34" borderId="10" xfId="53" applyNumberFormat="1" applyFont="1" applyFill="1" applyBorder="1" applyAlignment="1" applyProtection="1">
      <alignment horizontal="center" vertical="center" wrapText="1"/>
      <protection/>
    </xf>
    <xf numFmtId="4" fontId="7" fillId="34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2" applyNumberFormat="1" applyFont="1" applyAlignment="1">
      <alignment horizontal="left"/>
      <protection/>
    </xf>
    <xf numFmtId="49" fontId="6" fillId="0" borderId="0" xfId="52" applyNumberFormat="1" applyFont="1" applyAlignment="1">
      <alignment horizontal="left"/>
      <protection/>
    </xf>
    <xf numFmtId="49" fontId="56" fillId="0" borderId="0" xfId="0" applyNumberFormat="1" applyFont="1" applyAlignment="1" applyProtection="1">
      <alignment horizontal="center" vertical="center"/>
      <protection locked="0"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top"/>
      <protection/>
    </xf>
    <xf numFmtId="49" fontId="7" fillId="34" borderId="10" xfId="53" applyNumberFormat="1" applyFont="1" applyFill="1" applyBorder="1" applyAlignment="1" applyProtection="1">
      <alignment horizontal="center" vertical="center" wrapText="1"/>
      <protection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/>
      <protection locked="0"/>
    </xf>
    <xf numFmtId="49" fontId="57" fillId="0" borderId="0" xfId="0" applyNumberFormat="1" applyFont="1" applyAlignment="1" applyProtection="1">
      <alignment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4" fontId="10" fillId="34" borderId="10" xfId="0" applyNumberFormat="1" applyFont="1" applyFill="1" applyBorder="1" applyAlignment="1">
      <alignment horizontal="right" vertical="center"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10" xfId="0" applyFont="1" applyBorder="1" applyAlignment="1">
      <alignment horizontal="center" vertical="center" wrapText="1"/>
    </xf>
    <xf numFmtId="4" fontId="11" fillId="34" borderId="10" xfId="53" applyNumberFormat="1" applyFont="1" applyFill="1" applyBorder="1" applyAlignment="1" applyProtection="1">
      <alignment horizontal="center" wrapText="1"/>
      <protection/>
    </xf>
    <xf numFmtId="4" fontId="7" fillId="34" borderId="10" xfId="53" applyNumberFormat="1" applyFont="1" applyFill="1" applyBorder="1" applyAlignment="1" applyProtection="1">
      <alignment horizontal="right" vertical="center" wrapText="1"/>
      <protection/>
    </xf>
    <xf numFmtId="4" fontId="10" fillId="35" borderId="1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0" fontId="59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0" fontId="60" fillId="0" borderId="0" xfId="52" applyFont="1" applyAlignment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top"/>
      <protection locked="0"/>
    </xf>
    <xf numFmtId="4" fontId="7" fillId="34" borderId="10" xfId="53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right"/>
    </xf>
    <xf numFmtId="0" fontId="56" fillId="0" borderId="0" xfId="0" applyFont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7" borderId="11" xfId="0" applyFont="1" applyFill="1" applyBorder="1" applyAlignment="1" applyProtection="1">
      <alignment horizontal="center" vertical="center" wrapText="1"/>
      <protection locked="0"/>
    </xf>
    <xf numFmtId="0" fontId="55" fillId="7" borderId="14" xfId="0" applyFont="1" applyFill="1" applyBorder="1" applyAlignment="1" applyProtection="1">
      <alignment horizontal="center" vertical="center" wrapText="1"/>
      <protection locked="0"/>
    </xf>
    <xf numFmtId="0" fontId="55" fillId="7" borderId="13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38" fillId="0" borderId="0" xfId="52" applyAlignment="1">
      <alignment horizontal="center"/>
      <protection/>
    </xf>
    <xf numFmtId="0" fontId="58" fillId="0" borderId="0" xfId="52" applyFont="1" applyAlignment="1">
      <alignment horizontal="left" wrapText="1"/>
      <protection/>
    </xf>
    <xf numFmtId="0" fontId="58" fillId="0" borderId="0" xfId="52" applyFont="1" applyAlignment="1">
      <alignment horizontal="left"/>
      <protection/>
    </xf>
    <xf numFmtId="0" fontId="60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6</xdr:row>
      <xdr:rowOff>781050</xdr:rowOff>
    </xdr:from>
    <xdr:ext cx="990600" cy="276225"/>
    <xdr:sp>
      <xdr:nvSpPr>
        <xdr:cNvPr id="1" name="TextBox 3"/>
        <xdr:cNvSpPr txBox="1">
          <a:spLocks noChangeArrowheads="1"/>
        </xdr:cNvSpPr>
      </xdr:nvSpPr>
      <xdr:spPr>
        <a:xfrm>
          <a:off x="5372100" y="2038350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</a:p>
      </xdr:txBody>
    </xdr:sp>
    <xdr:clientData/>
  </xdr:oneCellAnchor>
  <xdr:oneCellAnchor>
    <xdr:from>
      <xdr:col>6</xdr:col>
      <xdr:colOff>190500</xdr:colOff>
      <xdr:row>6</xdr:row>
      <xdr:rowOff>800100</xdr:rowOff>
    </xdr:from>
    <xdr:ext cx="895350" cy="266700"/>
    <xdr:sp>
      <xdr:nvSpPr>
        <xdr:cNvPr id="2" name="TextBox 4"/>
        <xdr:cNvSpPr txBox="1">
          <a:spLocks noChangeArrowheads="1"/>
        </xdr:cNvSpPr>
      </xdr:nvSpPr>
      <xdr:spPr>
        <a:xfrm>
          <a:off x="6562725" y="20574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6</xdr:row>
      <xdr:rowOff>866775</xdr:rowOff>
    </xdr:from>
    <xdr:ext cx="990600" cy="228600"/>
    <xdr:sp>
      <xdr:nvSpPr>
        <xdr:cNvPr id="1" name="TextBox 2"/>
        <xdr:cNvSpPr txBox="1">
          <a:spLocks noChangeArrowheads="1"/>
        </xdr:cNvSpPr>
      </xdr:nvSpPr>
      <xdr:spPr>
        <a:xfrm>
          <a:off x="5324475" y="2124075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</a:p>
      </xdr:txBody>
    </xdr:sp>
    <xdr:clientData/>
  </xdr:oneCellAnchor>
  <xdr:oneCellAnchor>
    <xdr:from>
      <xdr:col>6</xdr:col>
      <xdr:colOff>190500</xdr:colOff>
      <xdr:row>6</xdr:row>
      <xdr:rowOff>857250</xdr:rowOff>
    </xdr:from>
    <xdr:ext cx="895350" cy="209550"/>
    <xdr:sp>
      <xdr:nvSpPr>
        <xdr:cNvPr id="2" name="TextBox 3"/>
        <xdr:cNvSpPr txBox="1">
          <a:spLocks noChangeArrowheads="1"/>
        </xdr:cNvSpPr>
      </xdr:nvSpPr>
      <xdr:spPr>
        <a:xfrm>
          <a:off x="6524625" y="2114550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.8515625" style="30" bestFit="1" customWidth="1"/>
    <col min="2" max="2" width="15.57421875" style="30" customWidth="1"/>
    <col min="3" max="3" width="24.8515625" style="30" customWidth="1"/>
    <col min="4" max="4" width="14.00390625" style="30" customWidth="1"/>
    <col min="5" max="5" width="18.57421875" style="30" customWidth="1"/>
    <col min="6" max="6" width="15.7109375" style="30" customWidth="1"/>
    <col min="7" max="7" width="17.57421875" style="30" customWidth="1"/>
    <col min="8" max="8" width="18.421875" style="30" customWidth="1"/>
    <col min="9" max="9" width="15.00390625" style="30" customWidth="1"/>
    <col min="10" max="10" width="13.57421875" style="30" customWidth="1"/>
    <col min="11" max="11" width="24.140625" style="30" customWidth="1"/>
    <col min="12" max="12" width="21.421875" style="30" customWidth="1"/>
    <col min="13" max="13" width="36.28125" style="30" customWidth="1"/>
    <col min="14" max="14" width="9.140625" style="70" customWidth="1"/>
    <col min="15" max="16384" width="9.140625" style="30" customWidth="1"/>
  </cols>
  <sheetData>
    <row r="1" spans="10:14" ht="17.25">
      <c r="J1" s="31"/>
      <c r="L1" s="31"/>
      <c r="M1" s="83" t="s">
        <v>53</v>
      </c>
      <c r="N1" s="70" t="s">
        <v>10</v>
      </c>
    </row>
    <row r="2" ht="17.25">
      <c r="J2" s="31"/>
    </row>
    <row r="3" spans="2:14" ht="17.25">
      <c r="B3" s="88" t="s">
        <v>11</v>
      </c>
      <c r="C3" s="88"/>
      <c r="D3" s="88"/>
      <c r="E3" s="88"/>
      <c r="F3" s="88"/>
      <c r="G3" s="88"/>
      <c r="H3" s="88"/>
      <c r="I3" s="88"/>
      <c r="J3" s="88"/>
      <c r="K3" s="88"/>
      <c r="L3" s="88"/>
      <c r="N3" s="70">
        <v>15</v>
      </c>
    </row>
    <row r="4" spans="2:14" ht="17.25">
      <c r="B4" s="32"/>
      <c r="C4" s="32"/>
      <c r="D4" s="71"/>
      <c r="E4" s="71"/>
      <c r="F4" s="32"/>
      <c r="G4" s="32"/>
      <c r="H4" s="32"/>
      <c r="I4" s="32"/>
      <c r="J4" s="32"/>
      <c r="K4" s="32"/>
      <c r="L4" s="32"/>
      <c r="N4" s="70">
        <v>32</v>
      </c>
    </row>
    <row r="5" spans="2:14" ht="15" customHeight="1">
      <c r="B5" s="87" t="s">
        <v>60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90" t="s">
        <v>71</v>
      </c>
      <c r="N5" s="70">
        <v>40</v>
      </c>
    </row>
    <row r="6" spans="1:14" ht="15" customHeight="1">
      <c r="A6" s="33"/>
      <c r="B6" s="89" t="s">
        <v>8</v>
      </c>
      <c r="C6" s="85" t="s">
        <v>9</v>
      </c>
      <c r="D6" s="85" t="s">
        <v>63</v>
      </c>
      <c r="E6" s="85" t="s">
        <v>64</v>
      </c>
      <c r="F6" s="93" t="s">
        <v>1</v>
      </c>
      <c r="G6" s="94"/>
      <c r="H6" s="95"/>
      <c r="I6" s="85" t="s">
        <v>2</v>
      </c>
      <c r="J6" s="85" t="s">
        <v>3</v>
      </c>
      <c r="K6" s="85" t="s">
        <v>4</v>
      </c>
      <c r="L6" s="85" t="s">
        <v>5</v>
      </c>
      <c r="M6" s="91"/>
      <c r="N6" s="70">
        <v>50</v>
      </c>
    </row>
    <row r="7" spans="1:14" ht="80.25" customHeight="1">
      <c r="A7" s="33"/>
      <c r="B7" s="89"/>
      <c r="C7" s="86"/>
      <c r="D7" s="86"/>
      <c r="E7" s="86"/>
      <c r="F7" s="34" t="s">
        <v>65</v>
      </c>
      <c r="G7" s="34" t="s">
        <v>6</v>
      </c>
      <c r="H7" s="35" t="s">
        <v>7</v>
      </c>
      <c r="I7" s="86"/>
      <c r="J7" s="86"/>
      <c r="K7" s="86"/>
      <c r="L7" s="86"/>
      <c r="M7" s="92"/>
      <c r="N7" s="70">
        <v>70</v>
      </c>
    </row>
    <row r="8" spans="1:14" ht="15">
      <c r="A8" s="36"/>
      <c r="B8" s="37">
        <v>1</v>
      </c>
      <c r="C8" s="34">
        <v>2</v>
      </c>
      <c r="D8" s="72">
        <v>3</v>
      </c>
      <c r="E8" s="72">
        <v>4</v>
      </c>
      <c r="F8" s="34">
        <v>5</v>
      </c>
      <c r="G8" s="37">
        <v>6</v>
      </c>
      <c r="H8" s="37">
        <v>7</v>
      </c>
      <c r="I8" s="68">
        <v>8</v>
      </c>
      <c r="J8" s="37">
        <v>9</v>
      </c>
      <c r="K8" s="37">
        <v>10</v>
      </c>
      <c r="L8" s="37">
        <v>11</v>
      </c>
      <c r="M8" s="76">
        <v>12</v>
      </c>
      <c r="N8" s="70">
        <v>80</v>
      </c>
    </row>
    <row r="9" spans="2:14" ht="15">
      <c r="B9" s="58">
        <v>1</v>
      </c>
      <c r="C9" s="64" t="s">
        <v>72</v>
      </c>
      <c r="D9" s="64"/>
      <c r="E9" s="64"/>
      <c r="F9" s="60"/>
      <c r="G9" s="43"/>
      <c r="H9" s="59">
        <f aca="true" t="shared" si="0" ref="H9:H15">F9*G9</f>
        <v>0</v>
      </c>
      <c r="I9" s="59"/>
      <c r="J9" s="59"/>
      <c r="K9" s="59"/>
      <c r="L9" s="59"/>
      <c r="M9" s="59"/>
      <c r="N9" s="70">
        <v>100</v>
      </c>
    </row>
    <row r="10" spans="2:14" ht="15">
      <c r="B10" s="58"/>
      <c r="C10" s="64"/>
      <c r="D10" s="64"/>
      <c r="E10" s="64"/>
      <c r="F10" s="60">
        <v>200</v>
      </c>
      <c r="G10" s="43">
        <v>3.948</v>
      </c>
      <c r="H10" s="59">
        <f t="shared" si="0"/>
        <v>789.6</v>
      </c>
      <c r="I10" s="59"/>
      <c r="J10" s="59"/>
      <c r="K10" s="59"/>
      <c r="L10" s="59"/>
      <c r="M10" s="59"/>
      <c r="N10" s="70">
        <v>125</v>
      </c>
    </row>
    <row r="11" spans="2:14" ht="15">
      <c r="B11" s="58"/>
      <c r="C11" s="64"/>
      <c r="D11" s="64"/>
      <c r="E11" s="64"/>
      <c r="F11" s="60">
        <v>350</v>
      </c>
      <c r="G11" s="43">
        <v>0.5</v>
      </c>
      <c r="H11" s="59">
        <f t="shared" si="0"/>
        <v>175</v>
      </c>
      <c r="I11" s="59"/>
      <c r="J11" s="59"/>
      <c r="K11" s="59"/>
      <c r="L11" s="59"/>
      <c r="M11" s="59"/>
      <c r="N11" s="70">
        <v>150</v>
      </c>
    </row>
    <row r="12" spans="2:14" ht="15">
      <c r="B12" s="58"/>
      <c r="C12" s="64"/>
      <c r="D12" s="64"/>
      <c r="E12" s="64"/>
      <c r="F12" s="60"/>
      <c r="G12" s="43"/>
      <c r="H12" s="59">
        <f t="shared" si="0"/>
        <v>0</v>
      </c>
      <c r="I12" s="59"/>
      <c r="J12" s="59"/>
      <c r="K12" s="59"/>
      <c r="L12" s="59"/>
      <c r="M12" s="59"/>
      <c r="N12" s="70">
        <v>175</v>
      </c>
    </row>
    <row r="13" spans="2:14" ht="15">
      <c r="B13" s="58"/>
      <c r="C13" s="64"/>
      <c r="D13" s="64"/>
      <c r="E13" s="64"/>
      <c r="F13" s="60"/>
      <c r="G13" s="43"/>
      <c r="H13" s="59">
        <f t="shared" si="0"/>
        <v>0</v>
      </c>
      <c r="I13" s="59"/>
      <c r="J13" s="59"/>
      <c r="K13" s="59"/>
      <c r="L13" s="59"/>
      <c r="M13" s="59"/>
      <c r="N13" s="70">
        <v>200</v>
      </c>
    </row>
    <row r="14" spans="2:14" ht="15">
      <c r="B14" s="58"/>
      <c r="C14" s="64"/>
      <c r="D14" s="64"/>
      <c r="E14" s="64"/>
      <c r="F14" s="60"/>
      <c r="G14" s="43"/>
      <c r="H14" s="59">
        <f t="shared" si="0"/>
        <v>0</v>
      </c>
      <c r="I14" s="59"/>
      <c r="J14" s="59"/>
      <c r="K14" s="59"/>
      <c r="L14" s="59"/>
      <c r="M14" s="59"/>
      <c r="N14" s="70">
        <v>200</v>
      </c>
    </row>
    <row r="15" spans="2:14" ht="15">
      <c r="B15" s="58"/>
      <c r="C15" s="64"/>
      <c r="D15" s="64"/>
      <c r="E15" s="64"/>
      <c r="F15" s="60"/>
      <c r="G15" s="43"/>
      <c r="H15" s="59">
        <f t="shared" si="0"/>
        <v>0</v>
      </c>
      <c r="I15" s="59"/>
      <c r="J15" s="59"/>
      <c r="K15" s="59"/>
      <c r="L15" s="59"/>
      <c r="M15" s="59"/>
      <c r="N15" s="70">
        <v>200</v>
      </c>
    </row>
    <row r="16" spans="2:14" ht="15">
      <c r="B16" s="38" t="s">
        <v>0</v>
      </c>
      <c r="C16" s="38"/>
      <c r="D16" s="38"/>
      <c r="E16" s="38"/>
      <c r="F16" s="40"/>
      <c r="G16" s="40">
        <f ca="1">SUM(G9:OFFSET(G16,-1,0))</f>
        <v>4.448</v>
      </c>
      <c r="H16" s="40">
        <f ca="1">SUM(H9:OFFSET(H16,-1,0))</f>
        <v>964.6</v>
      </c>
      <c r="I16" s="40">
        <f>_xlfn.IFERROR((H16/G16),0)</f>
        <v>216.8615107913669</v>
      </c>
      <c r="J16" s="40">
        <f>11*G16</f>
        <v>48.928000000000004</v>
      </c>
      <c r="K16" s="40">
        <f>(I16-100)*0.06*G16</f>
        <v>31.188</v>
      </c>
      <c r="L16" s="40">
        <f>J16+K16</f>
        <v>80.116</v>
      </c>
      <c r="M16" s="40"/>
      <c r="N16" s="70">
        <v>250</v>
      </c>
    </row>
    <row r="17" ht="15">
      <c r="N17" s="70">
        <v>300</v>
      </c>
    </row>
    <row r="18" spans="2:14" ht="15">
      <c r="B18" s="39" t="s">
        <v>12</v>
      </c>
      <c r="L18" s="65"/>
      <c r="N18" s="70">
        <v>350</v>
      </c>
    </row>
    <row r="19" spans="2:14" ht="15">
      <c r="B19" s="39"/>
      <c r="N19" s="70">
        <v>400</v>
      </c>
    </row>
    <row r="20" ht="15">
      <c r="N20" s="70">
        <v>450</v>
      </c>
    </row>
    <row r="21" ht="15">
      <c r="N21" s="70">
        <v>500</v>
      </c>
    </row>
    <row r="22" ht="15">
      <c r="N22" s="70">
        <v>600</v>
      </c>
    </row>
    <row r="23" ht="15">
      <c r="N23" s="70">
        <v>700</v>
      </c>
    </row>
    <row r="24" ht="15">
      <c r="N24" s="70">
        <v>800</v>
      </c>
    </row>
    <row r="25" ht="15">
      <c r="N25" s="70">
        <v>900</v>
      </c>
    </row>
    <row r="26" ht="15">
      <c r="N26" s="70">
        <v>1000</v>
      </c>
    </row>
    <row r="27" ht="15">
      <c r="N27" s="70">
        <v>1200</v>
      </c>
    </row>
    <row r="28" ht="15">
      <c r="N28" s="70">
        <v>1400</v>
      </c>
    </row>
  </sheetData>
  <sheetProtection password="CF7A" sheet="1" objects="1" scenarios="1" insertRows="0" deleteRows="0"/>
  <mergeCells count="12">
    <mergeCell ref="M5:M7"/>
    <mergeCell ref="E6:E7"/>
    <mergeCell ref="D6:D7"/>
    <mergeCell ref="L6:L7"/>
    <mergeCell ref="F6:H6"/>
    <mergeCell ref="C6:C7"/>
    <mergeCell ref="B5:L5"/>
    <mergeCell ref="B3:L3"/>
    <mergeCell ref="B6:B7"/>
    <mergeCell ref="I6:I7"/>
    <mergeCell ref="J6:J7"/>
    <mergeCell ref="K6:K7"/>
  </mergeCells>
  <dataValidations count="1">
    <dataValidation type="list" allowBlank="1" showInputMessage="1" showErrorMessage="1" sqref="F9:F15">
      <formula1>$N$2:$N$28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N2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6.8515625" style="0" bestFit="1" customWidth="1"/>
    <col min="2" max="2" width="15.57421875" style="0" customWidth="1"/>
    <col min="3" max="3" width="19.140625" style="0" customWidth="1"/>
    <col min="4" max="4" width="16.7109375" style="0" customWidth="1"/>
    <col min="5" max="5" width="21.421875" style="0" customWidth="1"/>
    <col min="6" max="6" width="15.28125" style="0" customWidth="1"/>
    <col min="7" max="7" width="17.57421875" style="0" customWidth="1"/>
    <col min="8" max="8" width="18.421875" style="0" customWidth="1"/>
    <col min="9" max="9" width="15.00390625" style="0" customWidth="1"/>
    <col min="10" max="10" width="13.57421875" style="0" customWidth="1"/>
    <col min="11" max="11" width="24.140625" style="0" customWidth="1"/>
    <col min="12" max="12" width="21.421875" style="0" customWidth="1"/>
    <col min="13" max="13" width="43.140625" style="0" customWidth="1"/>
    <col min="14" max="14" width="9.140625" style="67" customWidth="1"/>
    <col min="15" max="15" width="9.140625" style="66" customWidth="1"/>
  </cols>
  <sheetData>
    <row r="1" spans="10:14" ht="17.25">
      <c r="J1" s="7"/>
      <c r="L1" s="7"/>
      <c r="M1" s="82" t="s">
        <v>52</v>
      </c>
      <c r="N1" s="67" t="s">
        <v>10</v>
      </c>
    </row>
    <row r="2" ht="17.25">
      <c r="J2" s="7"/>
    </row>
    <row r="3" spans="2:14" ht="17.25">
      <c r="B3" s="99" t="s">
        <v>11</v>
      </c>
      <c r="C3" s="99"/>
      <c r="D3" s="99"/>
      <c r="E3" s="99"/>
      <c r="F3" s="99"/>
      <c r="G3" s="99"/>
      <c r="H3" s="99"/>
      <c r="I3" s="99"/>
      <c r="J3" s="99"/>
      <c r="K3" s="99"/>
      <c r="L3" s="99"/>
      <c r="N3" s="67">
        <v>15</v>
      </c>
    </row>
    <row r="4" spans="2:14" ht="17.25">
      <c r="B4" s="8"/>
      <c r="C4" s="8"/>
      <c r="D4" s="73"/>
      <c r="E4" s="73"/>
      <c r="F4" s="8"/>
      <c r="G4" s="8"/>
      <c r="H4" s="8"/>
      <c r="I4" s="8"/>
      <c r="J4" s="8"/>
      <c r="K4" s="8"/>
      <c r="L4" s="8"/>
      <c r="N4" s="67">
        <v>32</v>
      </c>
    </row>
    <row r="5" spans="2:14" ht="15" customHeight="1">
      <c r="B5" s="100" t="s">
        <v>61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98" t="s">
        <v>71</v>
      </c>
      <c r="N5" s="67">
        <v>40</v>
      </c>
    </row>
    <row r="6" spans="1:14" ht="15" customHeight="1">
      <c r="A6" s="5"/>
      <c r="B6" s="101" t="s">
        <v>8</v>
      </c>
      <c r="C6" s="96" t="s">
        <v>9</v>
      </c>
      <c r="D6" s="96" t="s">
        <v>63</v>
      </c>
      <c r="E6" s="96" t="s">
        <v>64</v>
      </c>
      <c r="F6" s="102" t="s">
        <v>1</v>
      </c>
      <c r="G6" s="103"/>
      <c r="H6" s="104"/>
      <c r="I6" s="96" t="s">
        <v>2</v>
      </c>
      <c r="J6" s="96" t="s">
        <v>3</v>
      </c>
      <c r="K6" s="96" t="s">
        <v>4</v>
      </c>
      <c r="L6" s="96" t="s">
        <v>13</v>
      </c>
      <c r="M6" s="98"/>
      <c r="N6" s="67">
        <v>50</v>
      </c>
    </row>
    <row r="7" spans="1:14" ht="87" customHeight="1">
      <c r="A7" s="5"/>
      <c r="B7" s="101"/>
      <c r="C7" s="97"/>
      <c r="D7" s="97"/>
      <c r="E7" s="97"/>
      <c r="F7" s="75" t="s">
        <v>65</v>
      </c>
      <c r="G7" s="1" t="s">
        <v>6</v>
      </c>
      <c r="H7" s="3" t="s">
        <v>7</v>
      </c>
      <c r="I7" s="97"/>
      <c r="J7" s="97"/>
      <c r="K7" s="97"/>
      <c r="L7" s="97"/>
      <c r="M7" s="98"/>
      <c r="N7" s="67">
        <v>70</v>
      </c>
    </row>
    <row r="8" spans="1:14" ht="15">
      <c r="A8" s="4"/>
      <c r="B8" s="2">
        <v>1</v>
      </c>
      <c r="C8" s="1">
        <v>2</v>
      </c>
      <c r="D8" s="74">
        <v>3</v>
      </c>
      <c r="E8" s="74">
        <v>4</v>
      </c>
      <c r="F8" s="1">
        <v>5</v>
      </c>
      <c r="G8" s="2">
        <v>6</v>
      </c>
      <c r="H8" s="2">
        <v>7</v>
      </c>
      <c r="I8" s="69">
        <v>8</v>
      </c>
      <c r="J8" s="2">
        <v>9</v>
      </c>
      <c r="K8" s="2">
        <v>10</v>
      </c>
      <c r="L8" s="2">
        <v>11</v>
      </c>
      <c r="M8" s="77">
        <v>12</v>
      </c>
      <c r="N8" s="67">
        <v>80</v>
      </c>
    </row>
    <row r="9" spans="2:14" ht="15">
      <c r="B9" s="58">
        <v>1</v>
      </c>
      <c r="C9" s="64"/>
      <c r="D9" s="64"/>
      <c r="E9" s="64"/>
      <c r="F9" s="60"/>
      <c r="G9" s="43"/>
      <c r="H9" s="59">
        <f>F9*G9</f>
        <v>0</v>
      </c>
      <c r="I9" s="59"/>
      <c r="J9" s="59"/>
      <c r="K9" s="59"/>
      <c r="L9" s="59"/>
      <c r="M9" s="59"/>
      <c r="N9" s="67">
        <v>100</v>
      </c>
    </row>
    <row r="10" spans="2:14" ht="15">
      <c r="B10" s="58"/>
      <c r="C10" s="64"/>
      <c r="D10" s="64"/>
      <c r="E10" s="64"/>
      <c r="F10" s="60"/>
      <c r="G10" s="43"/>
      <c r="H10" s="59">
        <f>F10*G10</f>
        <v>0</v>
      </c>
      <c r="I10" s="59"/>
      <c r="J10" s="59"/>
      <c r="K10" s="59"/>
      <c r="L10" s="59"/>
      <c r="M10" s="59"/>
      <c r="N10" s="67">
        <v>125</v>
      </c>
    </row>
    <row r="11" spans="2:14" ht="15">
      <c r="B11" s="58"/>
      <c r="C11" s="64"/>
      <c r="D11" s="64"/>
      <c r="E11" s="64"/>
      <c r="F11" s="60"/>
      <c r="G11" s="43"/>
      <c r="H11" s="59">
        <f>F11*G11</f>
        <v>0</v>
      </c>
      <c r="I11" s="59"/>
      <c r="J11" s="59"/>
      <c r="K11" s="59"/>
      <c r="L11" s="59"/>
      <c r="M11" s="59"/>
      <c r="N11" s="67">
        <v>150</v>
      </c>
    </row>
    <row r="12" spans="2:14" ht="15">
      <c r="B12" s="58"/>
      <c r="C12" s="64"/>
      <c r="D12" s="64"/>
      <c r="E12" s="64"/>
      <c r="F12" s="60"/>
      <c r="G12" s="43"/>
      <c r="H12" s="59">
        <f>F12*G12</f>
        <v>0</v>
      </c>
      <c r="I12" s="59"/>
      <c r="J12" s="59"/>
      <c r="K12" s="59"/>
      <c r="L12" s="59"/>
      <c r="M12" s="59"/>
      <c r="N12" s="67">
        <v>150</v>
      </c>
    </row>
    <row r="13" spans="2:14" ht="15">
      <c r="B13" s="58"/>
      <c r="C13" s="64"/>
      <c r="D13" s="64"/>
      <c r="E13" s="64"/>
      <c r="F13" s="60"/>
      <c r="G13" s="43"/>
      <c r="H13" s="59">
        <f>F13*G13</f>
        <v>0</v>
      </c>
      <c r="I13" s="59"/>
      <c r="J13" s="59"/>
      <c r="K13" s="59"/>
      <c r="L13" s="59"/>
      <c r="M13" s="59"/>
      <c r="N13" s="67">
        <v>150</v>
      </c>
    </row>
    <row r="14" spans="2:14" ht="15">
      <c r="B14" s="6" t="s">
        <v>0</v>
      </c>
      <c r="C14" s="6"/>
      <c r="D14" s="6"/>
      <c r="E14" s="6"/>
      <c r="F14" s="6"/>
      <c r="G14" s="6">
        <f ca="1">SUM(G9:OFFSET(G14,-1,0))</f>
        <v>0</v>
      </c>
      <c r="H14" s="6">
        <f ca="1">SUM(H9:OFFSET(H14,-1,0))</f>
        <v>0</v>
      </c>
      <c r="I14" s="6">
        <f>_xlfn.IFERROR((H14/G14),0)</f>
        <v>0</v>
      </c>
      <c r="J14" s="6">
        <f>11*G14</f>
        <v>0</v>
      </c>
      <c r="K14" s="6">
        <f>(I14-100)*0.06*G14</f>
        <v>0</v>
      </c>
      <c r="L14" s="6">
        <f>(J14+K14)*1.5</f>
        <v>0</v>
      </c>
      <c r="M14" s="6"/>
      <c r="N14" s="67">
        <v>175</v>
      </c>
    </row>
    <row r="15" ht="15">
      <c r="N15" s="67">
        <v>200</v>
      </c>
    </row>
    <row r="16" spans="2:14" ht="15">
      <c r="B16" s="9" t="s">
        <v>12</v>
      </c>
      <c r="N16" s="67">
        <v>250</v>
      </c>
    </row>
    <row r="17" spans="2:14" ht="15">
      <c r="B17" s="9"/>
      <c r="N17" s="67">
        <v>300</v>
      </c>
    </row>
    <row r="18" ht="15">
      <c r="N18" s="67">
        <v>350</v>
      </c>
    </row>
    <row r="19" ht="15">
      <c r="N19" s="67">
        <v>400</v>
      </c>
    </row>
    <row r="20" ht="15">
      <c r="N20" s="67">
        <v>450</v>
      </c>
    </row>
    <row r="21" ht="15">
      <c r="N21" s="67">
        <v>500</v>
      </c>
    </row>
    <row r="22" ht="15">
      <c r="N22" s="67">
        <v>600</v>
      </c>
    </row>
    <row r="23" ht="15">
      <c r="N23" s="67">
        <v>700</v>
      </c>
    </row>
    <row r="24" ht="15">
      <c r="N24" s="67">
        <v>800</v>
      </c>
    </row>
    <row r="25" ht="15">
      <c r="N25" s="67">
        <v>900</v>
      </c>
    </row>
    <row r="26" ht="15">
      <c r="N26" s="67">
        <v>1000</v>
      </c>
    </row>
    <row r="27" ht="15">
      <c r="N27" s="67">
        <v>1200</v>
      </c>
    </row>
    <row r="28" ht="15">
      <c r="N28" s="67">
        <v>1400</v>
      </c>
    </row>
  </sheetData>
  <sheetProtection password="CF7A" sheet="1" objects="1" scenarios="1" insertRows="0" deleteRows="0"/>
  <mergeCells count="12">
    <mergeCell ref="I6:I7"/>
    <mergeCell ref="J6:J7"/>
    <mergeCell ref="K6:K7"/>
    <mergeCell ref="L6:L7"/>
    <mergeCell ref="M5:M7"/>
    <mergeCell ref="D6:D7"/>
    <mergeCell ref="E6:E7"/>
    <mergeCell ref="B3:L3"/>
    <mergeCell ref="B5:L5"/>
    <mergeCell ref="B6:B7"/>
    <mergeCell ref="C6:C7"/>
    <mergeCell ref="F6:H6"/>
  </mergeCells>
  <dataValidations count="1">
    <dataValidation type="list" allowBlank="1" showInputMessage="1" showErrorMessage="1" sqref="F9:F13">
      <formula1>$N$2:$N$28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1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0" customWidth="1"/>
    <col min="2" max="2" width="63.421875" style="10" customWidth="1"/>
    <col min="3" max="4" width="26.28125" style="10" customWidth="1"/>
    <col min="5" max="5" width="18.421875" style="10" customWidth="1"/>
    <col min="6" max="6" width="17.8515625" style="10" customWidth="1"/>
    <col min="7" max="16384" width="9.140625" style="10" customWidth="1"/>
  </cols>
  <sheetData>
    <row r="1" spans="4:6" ht="17.25">
      <c r="D1" s="11"/>
      <c r="E1" s="11"/>
      <c r="F1" s="11" t="s">
        <v>14</v>
      </c>
    </row>
    <row r="2" ht="15"/>
    <row r="3" ht="15"/>
    <row r="4" spans="2:6" ht="43.5" customHeight="1">
      <c r="B4" s="108" t="s">
        <v>15</v>
      </c>
      <c r="C4" s="108"/>
      <c r="D4" s="108"/>
      <c r="E4" s="108"/>
      <c r="F4" s="108"/>
    </row>
    <row r="5" spans="2:6" ht="25.5" customHeight="1">
      <c r="B5" s="78"/>
      <c r="C5" s="78"/>
      <c r="D5" s="78"/>
      <c r="E5" s="78"/>
      <c r="F5" s="78"/>
    </row>
    <row r="6" spans="2:6" ht="68.25" customHeight="1">
      <c r="B6" s="12" t="s">
        <v>16</v>
      </c>
      <c r="C6" s="12" t="s">
        <v>17</v>
      </c>
      <c r="D6" s="13" t="s">
        <v>18</v>
      </c>
      <c r="E6" s="61" t="s">
        <v>66</v>
      </c>
      <c r="F6" s="15" t="s">
        <v>59</v>
      </c>
    </row>
    <row r="7" spans="2:6" ht="115.5">
      <c r="B7" s="14" t="s">
        <v>19</v>
      </c>
      <c r="C7" s="15" t="s">
        <v>20</v>
      </c>
      <c r="D7" s="62" t="s">
        <v>21</v>
      </c>
      <c r="E7" s="46" t="s">
        <v>58</v>
      </c>
      <c r="F7" s="46">
        <f>'Двухтрубная прокладка ТС'!L16+'Четырехтрубная прокладка ТС'!L14</f>
        <v>80.116</v>
      </c>
    </row>
    <row r="8" spans="2:6" ht="26.25" customHeight="1">
      <c r="B8" s="16" t="s">
        <v>22</v>
      </c>
      <c r="C8" s="12" t="s">
        <v>23</v>
      </c>
      <c r="D8" s="46">
        <v>5</v>
      </c>
      <c r="E8" s="43"/>
      <c r="F8" s="46">
        <f>D8*E8</f>
        <v>0</v>
      </c>
    </row>
    <row r="9" spans="2:6" ht="30" customHeight="1">
      <c r="B9" s="16" t="s">
        <v>24</v>
      </c>
      <c r="C9" s="12" t="s">
        <v>25</v>
      </c>
      <c r="D9" s="46">
        <v>25</v>
      </c>
      <c r="E9" s="43"/>
      <c r="F9" s="46">
        <f>D9*E9</f>
        <v>0</v>
      </c>
    </row>
    <row r="10" spans="2:7" ht="40.5" customHeight="1">
      <c r="B10" s="14" t="s">
        <v>62</v>
      </c>
      <c r="C10" s="12" t="s">
        <v>26</v>
      </c>
      <c r="D10" s="46">
        <v>0.5</v>
      </c>
      <c r="E10" s="43">
        <v>9</v>
      </c>
      <c r="F10" s="46">
        <f>D10*E10</f>
        <v>4.5</v>
      </c>
      <c r="G10" s="17"/>
    </row>
    <row r="11" spans="2:6" ht="15">
      <c r="B11" s="63" t="s">
        <v>27</v>
      </c>
      <c r="C11" s="46"/>
      <c r="D11" s="46"/>
      <c r="E11" s="46"/>
      <c r="F11" s="46">
        <f>SUM(F7:F10)</f>
        <v>84.616</v>
      </c>
    </row>
    <row r="12" spans="1:5" ht="43.5" customHeight="1">
      <c r="A12" s="105"/>
      <c r="B12" s="106" t="s">
        <v>54</v>
      </c>
      <c r="C12" s="107"/>
      <c r="D12" s="107"/>
      <c r="E12" s="42"/>
    </row>
    <row r="13" spans="1:5" ht="16.5">
      <c r="A13" s="105"/>
      <c r="B13" s="107"/>
      <c r="C13" s="107"/>
      <c r="D13" s="107"/>
      <c r="E13" s="42"/>
    </row>
    <row r="14" spans="1:5" ht="16.5">
      <c r="A14" s="105"/>
      <c r="B14" s="107"/>
      <c r="C14" s="107"/>
      <c r="D14" s="107"/>
      <c r="E14" s="42"/>
    </row>
    <row r="15" spans="1:5" ht="16.5">
      <c r="A15" s="105"/>
      <c r="B15" s="107"/>
      <c r="C15" s="107"/>
      <c r="D15" s="107"/>
      <c r="E15" s="42"/>
    </row>
    <row r="16" spans="1:5" ht="16.5">
      <c r="A16" s="105"/>
      <c r="B16" s="107"/>
      <c r="C16" s="107"/>
      <c r="D16" s="107"/>
      <c r="E16" s="42"/>
    </row>
    <row r="17" spans="1:5" ht="16.5">
      <c r="A17" s="105"/>
      <c r="B17" s="107"/>
      <c r="C17" s="107"/>
      <c r="D17" s="107"/>
      <c r="E17" s="42"/>
    </row>
    <row r="18" spans="1:5" ht="68.25" customHeight="1">
      <c r="A18" s="105"/>
      <c r="B18" s="107"/>
      <c r="C18" s="107"/>
      <c r="D18" s="107"/>
      <c r="E18" s="42"/>
    </row>
  </sheetData>
  <sheetProtection password="CF7A" sheet="1" objects="1" scenarios="1"/>
  <mergeCells count="3">
    <mergeCell ref="A12:A18"/>
    <mergeCell ref="B12:D18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E1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7109375" style="56" customWidth="1"/>
    <col min="2" max="2" width="27.8515625" style="30" customWidth="1"/>
    <col min="3" max="3" width="24.140625" style="30" customWidth="1"/>
    <col min="4" max="4" width="21.421875" style="30" customWidth="1"/>
    <col min="5" max="5" width="20.140625" style="30" customWidth="1"/>
    <col min="6" max="16384" width="9.140625" style="30" customWidth="1"/>
  </cols>
  <sheetData>
    <row r="1" spans="1:5" ht="17.25">
      <c r="A1" s="48"/>
      <c r="B1" s="18"/>
      <c r="C1" s="11"/>
      <c r="D1" s="11"/>
      <c r="E1" s="11" t="s">
        <v>28</v>
      </c>
    </row>
    <row r="2" spans="1:3" ht="15">
      <c r="A2" s="49"/>
      <c r="B2" s="19"/>
      <c r="C2" s="19"/>
    </row>
    <row r="3" spans="1:4" ht="17.25" customHeight="1">
      <c r="A3" s="109" t="s">
        <v>29</v>
      </c>
      <c r="B3" s="109"/>
      <c r="C3" s="109"/>
      <c r="D3" s="109"/>
    </row>
    <row r="4" spans="1:4" ht="17.25">
      <c r="A4" s="50"/>
      <c r="B4" s="41"/>
      <c r="C4" s="41"/>
      <c r="D4" s="41"/>
    </row>
    <row r="5" spans="1:5" ht="80.25" customHeight="1">
      <c r="A5" s="51" t="s">
        <v>8</v>
      </c>
      <c r="B5" s="20" t="s">
        <v>9</v>
      </c>
      <c r="C5" s="20" t="s">
        <v>17</v>
      </c>
      <c r="D5" s="20" t="s">
        <v>68</v>
      </c>
      <c r="E5" s="20" t="s">
        <v>67</v>
      </c>
    </row>
    <row r="6" spans="1:5" ht="15">
      <c r="A6" s="52">
        <v>1</v>
      </c>
      <c r="B6" s="22">
        <v>2</v>
      </c>
      <c r="C6" s="22">
        <v>3</v>
      </c>
      <c r="D6" s="22">
        <v>4</v>
      </c>
      <c r="E6" s="79">
        <v>5</v>
      </c>
    </row>
    <row r="7" spans="1:5" ht="15">
      <c r="A7" s="53"/>
      <c r="B7" s="47" t="s">
        <v>57</v>
      </c>
      <c r="C7" s="47" t="s">
        <v>33</v>
      </c>
      <c r="D7" s="47">
        <f>D13</f>
        <v>0</v>
      </c>
      <c r="E7" s="47">
        <f>E13</f>
        <v>0</v>
      </c>
    </row>
    <row r="8" spans="1:5" ht="15">
      <c r="A8" s="54">
        <v>1</v>
      </c>
      <c r="B8" s="44"/>
      <c r="C8" s="46" t="s">
        <v>33</v>
      </c>
      <c r="D8" s="43"/>
      <c r="E8" s="43"/>
    </row>
    <row r="9" spans="1:5" ht="15">
      <c r="A9" s="54">
        <v>2</v>
      </c>
      <c r="B9" s="44"/>
      <c r="C9" s="46" t="s">
        <v>33</v>
      </c>
      <c r="D9" s="43"/>
      <c r="E9" s="43"/>
    </row>
    <row r="10" spans="1:5" ht="15">
      <c r="A10" s="54">
        <v>3</v>
      </c>
      <c r="B10" s="44"/>
      <c r="C10" s="46" t="s">
        <v>33</v>
      </c>
      <c r="D10" s="43"/>
      <c r="E10" s="43"/>
    </row>
    <row r="11" spans="1:5" ht="15">
      <c r="A11" s="54" t="s">
        <v>36</v>
      </c>
      <c r="B11" s="44"/>
      <c r="C11" s="46" t="s">
        <v>33</v>
      </c>
      <c r="D11" s="43"/>
      <c r="E11" s="43"/>
    </row>
    <row r="12" spans="1:5" ht="15">
      <c r="A12" s="54"/>
      <c r="B12" s="44"/>
      <c r="C12" s="46" t="s">
        <v>33</v>
      </c>
      <c r="D12" s="43"/>
      <c r="E12" s="43"/>
    </row>
    <row r="13" spans="1:5" ht="45">
      <c r="A13" s="55"/>
      <c r="B13" s="45" t="s">
        <v>32</v>
      </c>
      <c r="C13" s="46" t="s">
        <v>33</v>
      </c>
      <c r="D13" s="46">
        <f ca="1">SUM(D8:OFFSET(D13,-1,0))</f>
        <v>0</v>
      </c>
      <c r="E13" s="81">
        <f ca="1">SUM(E8:OFFSET(E13,-1,0))</f>
        <v>0</v>
      </c>
    </row>
    <row r="15" spans="1:3" ht="15">
      <c r="A15" s="57"/>
      <c r="B15" s="39"/>
      <c r="C15" s="39"/>
    </row>
  </sheetData>
  <sheetProtection password="CF7A" sheet="1" objects="1" scenarios="1"/>
  <mergeCells count="1">
    <mergeCell ref="A3:D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E1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7.7109375" style="56" customWidth="1"/>
    <col min="2" max="2" width="27.8515625" style="30" customWidth="1"/>
    <col min="3" max="3" width="24.140625" style="30" customWidth="1"/>
    <col min="4" max="4" width="21.421875" style="30" customWidth="1"/>
    <col min="5" max="5" width="22.421875" style="30" customWidth="1"/>
    <col min="6" max="16384" width="9.140625" style="30" customWidth="1"/>
  </cols>
  <sheetData>
    <row r="1" spans="1:5" ht="17.25">
      <c r="A1" s="48"/>
      <c r="B1" s="18"/>
      <c r="C1" s="11"/>
      <c r="D1" s="11"/>
      <c r="E1" s="11" t="s">
        <v>37</v>
      </c>
    </row>
    <row r="2" spans="1:3" ht="15">
      <c r="A2" s="49"/>
      <c r="B2" s="19"/>
      <c r="C2" s="19"/>
    </row>
    <row r="3" spans="1:4" ht="17.25" customHeight="1">
      <c r="A3" s="109" t="s">
        <v>29</v>
      </c>
      <c r="B3" s="109"/>
      <c r="C3" s="109"/>
      <c r="D3" s="109"/>
    </row>
    <row r="4" spans="1:4" ht="17.25">
      <c r="A4" s="50"/>
      <c r="B4" s="41"/>
      <c r="C4" s="41"/>
      <c r="D4" s="41"/>
    </row>
    <row r="5" spans="1:5" ht="80.25" customHeight="1">
      <c r="A5" s="51" t="s">
        <v>8</v>
      </c>
      <c r="B5" s="20" t="s">
        <v>9</v>
      </c>
      <c r="C5" s="20" t="s">
        <v>17</v>
      </c>
      <c r="D5" s="20" t="s">
        <v>68</v>
      </c>
      <c r="E5" s="20" t="s">
        <v>67</v>
      </c>
    </row>
    <row r="6" spans="1:5" ht="15">
      <c r="A6" s="52">
        <v>1</v>
      </c>
      <c r="B6" s="22">
        <v>2</v>
      </c>
      <c r="C6" s="22">
        <v>3</v>
      </c>
      <c r="D6" s="22">
        <v>4</v>
      </c>
      <c r="E6" s="79">
        <v>5</v>
      </c>
    </row>
    <row r="7" spans="1:5" ht="15">
      <c r="A7" s="53"/>
      <c r="B7" s="47" t="s">
        <v>56</v>
      </c>
      <c r="C7" s="47" t="s">
        <v>33</v>
      </c>
      <c r="D7" s="47">
        <f>D13</f>
        <v>0</v>
      </c>
      <c r="E7" s="47">
        <f>E13</f>
        <v>0</v>
      </c>
    </row>
    <row r="8" spans="1:5" ht="15">
      <c r="A8" s="54">
        <v>1</v>
      </c>
      <c r="B8" s="44"/>
      <c r="C8" s="46" t="s">
        <v>33</v>
      </c>
      <c r="D8" s="43"/>
      <c r="E8" s="43"/>
    </row>
    <row r="9" spans="1:5" ht="15">
      <c r="A9" s="54">
        <v>2</v>
      </c>
      <c r="B9" s="44"/>
      <c r="C9" s="46" t="s">
        <v>33</v>
      </c>
      <c r="D9" s="43"/>
      <c r="E9" s="43"/>
    </row>
    <row r="10" spans="1:5" ht="15">
      <c r="A10" s="54">
        <v>3</v>
      </c>
      <c r="B10" s="44"/>
      <c r="C10" s="46" t="s">
        <v>33</v>
      </c>
      <c r="D10" s="43"/>
      <c r="E10" s="43"/>
    </row>
    <row r="11" spans="1:5" ht="15">
      <c r="A11" s="54" t="s">
        <v>36</v>
      </c>
      <c r="B11" s="44"/>
      <c r="C11" s="46" t="s">
        <v>33</v>
      </c>
      <c r="D11" s="43"/>
      <c r="E11" s="43"/>
    </row>
    <row r="12" spans="1:5" ht="15">
      <c r="A12" s="54"/>
      <c r="B12" s="44"/>
      <c r="C12" s="46" t="s">
        <v>33</v>
      </c>
      <c r="D12" s="43"/>
      <c r="E12" s="43"/>
    </row>
    <row r="13" spans="1:5" ht="45">
      <c r="A13" s="55"/>
      <c r="B13" s="45" t="s">
        <v>32</v>
      </c>
      <c r="C13" s="46" t="s">
        <v>33</v>
      </c>
      <c r="D13" s="46">
        <f ca="1">SUM(D8:OFFSET(D13,-1,0))</f>
        <v>0</v>
      </c>
      <c r="E13" s="46">
        <f ca="1">SUM(E8:OFFSET(E13,-1,0))</f>
        <v>0</v>
      </c>
    </row>
    <row r="15" spans="1:3" ht="15">
      <c r="A15" s="57"/>
      <c r="B15" s="39"/>
      <c r="C15" s="39"/>
    </row>
  </sheetData>
  <sheetProtection password="CF7A" sheet="1" objects="1" scenarios="1"/>
  <mergeCells count="1">
    <mergeCell ref="A3:D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E1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7.7109375" style="56" customWidth="1"/>
    <col min="2" max="2" width="27.8515625" style="30" customWidth="1"/>
    <col min="3" max="3" width="24.140625" style="30" customWidth="1"/>
    <col min="4" max="4" width="21.421875" style="30" customWidth="1"/>
    <col min="5" max="5" width="21.28125" style="30" customWidth="1"/>
    <col min="6" max="16384" width="9.140625" style="30" customWidth="1"/>
  </cols>
  <sheetData>
    <row r="1" spans="1:5" ht="17.25">
      <c r="A1" s="48"/>
      <c r="B1" s="18"/>
      <c r="C1" s="11"/>
      <c r="D1" s="11"/>
      <c r="E1" s="11" t="s">
        <v>38</v>
      </c>
    </row>
    <row r="2" spans="1:3" ht="15">
      <c r="A2" s="49"/>
      <c r="B2" s="19"/>
      <c r="C2" s="19"/>
    </row>
    <row r="3" spans="1:4" ht="17.25" customHeight="1">
      <c r="A3" s="109" t="s">
        <v>29</v>
      </c>
      <c r="B3" s="109"/>
      <c r="C3" s="109"/>
      <c r="D3" s="109"/>
    </row>
    <row r="4" spans="1:4" ht="17.25">
      <c r="A4" s="50"/>
      <c r="B4" s="41"/>
      <c r="C4" s="41"/>
      <c r="D4" s="41"/>
    </row>
    <row r="5" spans="1:5" ht="80.25" customHeight="1">
      <c r="A5" s="51" t="s">
        <v>8</v>
      </c>
      <c r="B5" s="20" t="s">
        <v>9</v>
      </c>
      <c r="C5" s="20" t="s">
        <v>17</v>
      </c>
      <c r="D5" s="20" t="s">
        <v>68</v>
      </c>
      <c r="E5" s="20" t="s">
        <v>67</v>
      </c>
    </row>
    <row r="6" spans="1:5" ht="15">
      <c r="A6" s="52">
        <v>1</v>
      </c>
      <c r="B6" s="22">
        <v>2</v>
      </c>
      <c r="C6" s="22">
        <v>3</v>
      </c>
      <c r="D6" s="22">
        <v>4</v>
      </c>
      <c r="E6" s="22">
        <v>5</v>
      </c>
    </row>
    <row r="7" spans="1:5" ht="15">
      <c r="A7" s="53"/>
      <c r="B7" s="47" t="s">
        <v>39</v>
      </c>
      <c r="C7" s="47" t="s">
        <v>33</v>
      </c>
      <c r="D7" s="47">
        <f>D15</f>
        <v>9</v>
      </c>
      <c r="E7" s="47">
        <f>E15</f>
        <v>9</v>
      </c>
    </row>
    <row r="8" spans="1:5" ht="22.5">
      <c r="A8" s="54">
        <v>1</v>
      </c>
      <c r="B8" s="44" t="s">
        <v>72</v>
      </c>
      <c r="C8" s="46" t="s">
        <v>33</v>
      </c>
      <c r="D8" s="43">
        <v>9</v>
      </c>
      <c r="E8" s="43">
        <v>9</v>
      </c>
    </row>
    <row r="9" spans="1:5" ht="15">
      <c r="A9" s="54">
        <v>2</v>
      </c>
      <c r="B9" s="44"/>
      <c r="C9" s="46" t="s">
        <v>33</v>
      </c>
      <c r="D9" s="43"/>
      <c r="E9" s="43"/>
    </row>
    <row r="10" spans="1:5" ht="15">
      <c r="A10" s="54">
        <v>3</v>
      </c>
      <c r="B10" s="44"/>
      <c r="C10" s="46" t="s">
        <v>33</v>
      </c>
      <c r="D10" s="43"/>
      <c r="E10" s="43"/>
    </row>
    <row r="11" spans="1:5" ht="15">
      <c r="A11" s="54" t="s">
        <v>36</v>
      </c>
      <c r="B11" s="44"/>
      <c r="C11" s="46" t="s">
        <v>33</v>
      </c>
      <c r="D11" s="43"/>
      <c r="E11" s="43"/>
    </row>
    <row r="12" spans="1:5" ht="15">
      <c r="A12" s="54"/>
      <c r="B12" s="44"/>
      <c r="C12" s="46" t="s">
        <v>33</v>
      </c>
      <c r="D12" s="43"/>
      <c r="E12" s="43"/>
    </row>
    <row r="13" spans="1:5" ht="15">
      <c r="A13" s="54"/>
      <c r="B13" s="44"/>
      <c r="C13" s="46" t="s">
        <v>33</v>
      </c>
      <c r="D13" s="43"/>
      <c r="E13" s="43"/>
    </row>
    <row r="14" spans="1:5" ht="15">
      <c r="A14" s="54"/>
      <c r="B14" s="44"/>
      <c r="C14" s="46" t="s">
        <v>33</v>
      </c>
      <c r="D14" s="43"/>
      <c r="E14" s="43"/>
    </row>
    <row r="15" spans="1:5" ht="45">
      <c r="A15" s="55"/>
      <c r="B15" s="45" t="s">
        <v>32</v>
      </c>
      <c r="C15" s="46" t="s">
        <v>33</v>
      </c>
      <c r="D15" s="46">
        <f ca="1">SUM(D8:OFFSET(D15,-1,0))</f>
        <v>9</v>
      </c>
      <c r="E15" s="46">
        <f ca="1">SUM(E8:OFFSET(E15,-1,0))</f>
        <v>9</v>
      </c>
    </row>
    <row r="17" spans="1:3" ht="15">
      <c r="A17" s="57"/>
      <c r="B17" s="39" t="s">
        <v>55</v>
      </c>
      <c r="C17" s="39"/>
    </row>
  </sheetData>
  <sheetProtection password="CF7A" sheet="1" objects="1" scenarios="1" insertRows="0" deleteRows="0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E16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7.7109375" style="56" customWidth="1"/>
    <col min="2" max="2" width="27.8515625" style="30" customWidth="1"/>
    <col min="3" max="3" width="24.140625" style="30" customWidth="1"/>
    <col min="4" max="4" width="21.421875" style="30" customWidth="1"/>
    <col min="5" max="5" width="20.7109375" style="30" customWidth="1"/>
    <col min="6" max="16384" width="9.140625" style="30" customWidth="1"/>
  </cols>
  <sheetData>
    <row r="1" spans="1:4" ht="17.25">
      <c r="A1" s="48"/>
      <c r="B1" s="18"/>
      <c r="C1" s="11"/>
      <c r="D1" s="11" t="s">
        <v>40</v>
      </c>
    </row>
    <row r="2" spans="1:3" ht="15">
      <c r="A2" s="49"/>
      <c r="B2" s="19"/>
      <c r="C2" s="19"/>
    </row>
    <row r="3" spans="1:4" ht="17.25" customHeight="1">
      <c r="A3" s="109" t="s">
        <v>29</v>
      </c>
      <c r="B3" s="109"/>
      <c r="C3" s="109"/>
      <c r="D3" s="109"/>
    </row>
    <row r="4" spans="1:4" ht="17.25">
      <c r="A4" s="50"/>
      <c r="B4" s="41"/>
      <c r="C4" s="41"/>
      <c r="D4" s="41"/>
    </row>
    <row r="5" spans="1:5" ht="80.25" customHeight="1">
      <c r="A5" s="51" t="s">
        <v>8</v>
      </c>
      <c r="B5" s="20" t="s">
        <v>9</v>
      </c>
      <c r="C5" s="20" t="s">
        <v>17</v>
      </c>
      <c r="D5" s="20" t="s">
        <v>68</v>
      </c>
      <c r="E5" s="20" t="s">
        <v>67</v>
      </c>
    </row>
    <row r="6" spans="1:5" ht="15">
      <c r="A6" s="52">
        <v>1</v>
      </c>
      <c r="B6" s="22">
        <v>2</v>
      </c>
      <c r="C6" s="22">
        <v>3</v>
      </c>
      <c r="D6" s="22">
        <v>4</v>
      </c>
      <c r="E6" s="79">
        <v>4</v>
      </c>
    </row>
    <row r="7" spans="1:5" ht="15">
      <c r="A7" s="53"/>
      <c r="B7" s="47" t="s">
        <v>41</v>
      </c>
      <c r="C7" s="47" t="s">
        <v>33</v>
      </c>
      <c r="D7" s="47">
        <f>D14</f>
        <v>0</v>
      </c>
      <c r="E7" s="80">
        <f>E14</f>
        <v>0</v>
      </c>
    </row>
    <row r="8" spans="1:5" ht="15">
      <c r="A8" s="54">
        <v>1</v>
      </c>
      <c r="B8" s="44"/>
      <c r="C8" s="46" t="s">
        <v>33</v>
      </c>
      <c r="D8" s="43"/>
      <c r="E8" s="43"/>
    </row>
    <row r="9" spans="1:5" ht="15">
      <c r="A9" s="54">
        <v>2</v>
      </c>
      <c r="B9" s="44"/>
      <c r="C9" s="46" t="s">
        <v>33</v>
      </c>
      <c r="D9" s="43"/>
      <c r="E9" s="43"/>
    </row>
    <row r="10" spans="1:5" ht="15">
      <c r="A10" s="54">
        <v>3</v>
      </c>
      <c r="B10" s="44"/>
      <c r="C10" s="46" t="s">
        <v>33</v>
      </c>
      <c r="D10" s="43"/>
      <c r="E10" s="43"/>
    </row>
    <row r="11" spans="1:5" ht="15">
      <c r="A11" s="54" t="s">
        <v>36</v>
      </c>
      <c r="B11" s="44"/>
      <c r="C11" s="46" t="s">
        <v>33</v>
      </c>
      <c r="D11" s="43"/>
      <c r="E11" s="43"/>
    </row>
    <row r="12" spans="1:5" ht="15">
      <c r="A12" s="54"/>
      <c r="B12" s="44"/>
      <c r="C12" s="46" t="s">
        <v>33</v>
      </c>
      <c r="D12" s="43"/>
      <c r="E12" s="43"/>
    </row>
    <row r="13" spans="1:5" ht="15">
      <c r="A13" s="54"/>
      <c r="B13" s="44"/>
      <c r="C13" s="46" t="s">
        <v>33</v>
      </c>
      <c r="D13" s="43"/>
      <c r="E13" s="43"/>
    </row>
    <row r="14" spans="1:5" ht="45">
      <c r="A14" s="55"/>
      <c r="B14" s="45" t="s">
        <v>32</v>
      </c>
      <c r="C14" s="46" t="s">
        <v>33</v>
      </c>
      <c r="D14" s="46">
        <f ca="1">SUM(D8:OFFSET(D14,-1,0))</f>
        <v>0</v>
      </c>
      <c r="E14" s="81">
        <f ca="1">SUM(E8:OFFSET(E14,-1,0))</f>
        <v>0</v>
      </c>
    </row>
    <row r="16" spans="1:3" ht="15">
      <c r="A16" s="57"/>
      <c r="B16" s="39" t="s">
        <v>55</v>
      </c>
      <c r="C16" s="39"/>
    </row>
  </sheetData>
  <sheetProtection password="CF7A" sheet="1" objects="1" scenarios="1" insertRows="0" deleteRows="0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E1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10" customWidth="1"/>
    <col min="2" max="2" width="34.421875" style="10" customWidth="1"/>
    <col min="3" max="3" width="14.8515625" style="10" customWidth="1"/>
    <col min="4" max="4" width="16.28125" style="10" customWidth="1"/>
    <col min="5" max="5" width="17.57421875" style="10" customWidth="1"/>
    <col min="6" max="16384" width="9.140625" style="10" customWidth="1"/>
  </cols>
  <sheetData>
    <row r="1" spans="1:4" ht="17.25">
      <c r="A1" s="18"/>
      <c r="B1" s="18"/>
      <c r="C1" s="18"/>
      <c r="D1" s="11" t="s">
        <v>42</v>
      </c>
    </row>
    <row r="2" spans="1:4" ht="15">
      <c r="A2" s="19"/>
      <c r="B2" s="19"/>
      <c r="C2" s="19"/>
      <c r="D2" s="19"/>
    </row>
    <row r="3" spans="1:4" ht="15.75">
      <c r="A3" s="109" t="s">
        <v>29</v>
      </c>
      <c r="B3" s="109"/>
      <c r="C3" s="109"/>
      <c r="D3" s="109"/>
    </row>
    <row r="4" spans="1:4" ht="15">
      <c r="A4" s="19"/>
      <c r="B4" s="19"/>
      <c r="C4" s="19"/>
      <c r="D4" s="19"/>
    </row>
    <row r="5" spans="1:5" ht="72" customHeight="1">
      <c r="A5" s="20" t="s">
        <v>30</v>
      </c>
      <c r="B5" s="21" t="s">
        <v>31</v>
      </c>
      <c r="C5" s="20" t="s">
        <v>17</v>
      </c>
      <c r="D5" s="20" t="s">
        <v>69</v>
      </c>
      <c r="E5" s="20" t="s">
        <v>70</v>
      </c>
    </row>
    <row r="6" spans="1:5" ht="15">
      <c r="A6" s="22">
        <v>1</v>
      </c>
      <c r="B6" s="23">
        <v>2</v>
      </c>
      <c r="C6" s="22">
        <v>3</v>
      </c>
      <c r="D6" s="22">
        <v>4</v>
      </c>
      <c r="E6" s="22"/>
    </row>
    <row r="7" spans="1:5" ht="30">
      <c r="A7" s="24">
        <v>1</v>
      </c>
      <c r="B7" s="25" t="s">
        <v>43</v>
      </c>
      <c r="C7" s="26" t="s">
        <v>44</v>
      </c>
      <c r="D7" s="84">
        <f>'Условные единицы'!F11</f>
        <v>84.616</v>
      </c>
      <c r="E7" s="27">
        <f>'Условные единицы'!F11</f>
        <v>84.616</v>
      </c>
    </row>
    <row r="8" spans="1:5" ht="45">
      <c r="A8" s="28" t="s">
        <v>34</v>
      </c>
      <c r="B8" s="25" t="s">
        <v>32</v>
      </c>
      <c r="C8" s="26" t="s">
        <v>33</v>
      </c>
      <c r="D8" s="27">
        <f>SUM(D9:D12)</f>
        <v>9</v>
      </c>
      <c r="E8" s="27">
        <f>SUM(E9:E12)</f>
        <v>9</v>
      </c>
    </row>
    <row r="9" spans="1:5" ht="15">
      <c r="A9" s="28" t="s">
        <v>35</v>
      </c>
      <c r="B9" s="25" t="s">
        <v>45</v>
      </c>
      <c r="C9" s="26" t="s">
        <v>33</v>
      </c>
      <c r="D9" s="27">
        <f>'ТЭЦ 25 МВт и более'!D13</f>
        <v>0</v>
      </c>
      <c r="E9" s="27">
        <f>'ТЭЦ 25 МВт и более'!E13</f>
        <v>0</v>
      </c>
    </row>
    <row r="10" spans="1:5" ht="15">
      <c r="A10" s="28" t="s">
        <v>46</v>
      </c>
      <c r="B10" s="29" t="s">
        <v>47</v>
      </c>
      <c r="C10" s="26" t="s">
        <v>33</v>
      </c>
      <c r="D10" s="27">
        <f>'ТЭЦ менее 25 МВт'!D13</f>
        <v>0</v>
      </c>
      <c r="E10" s="27">
        <f>'ТЭЦ менее 25 МВт'!E13</f>
        <v>0</v>
      </c>
    </row>
    <row r="11" spans="1:5" ht="15">
      <c r="A11" s="28" t="s">
        <v>48</v>
      </c>
      <c r="B11" s="29" t="s">
        <v>49</v>
      </c>
      <c r="C11" s="26" t="s">
        <v>33</v>
      </c>
      <c r="D11" s="27">
        <f>Котельные!D15</f>
        <v>9</v>
      </c>
      <c r="E11" s="27">
        <f>Котельные!E15</f>
        <v>9</v>
      </c>
    </row>
    <row r="12" spans="1:5" ht="15">
      <c r="A12" s="28" t="s">
        <v>50</v>
      </c>
      <c r="B12" s="29" t="s">
        <v>51</v>
      </c>
      <c r="C12" s="26" t="s">
        <v>33</v>
      </c>
      <c r="D12" s="27">
        <f>Электробойлерные!D14</f>
        <v>0</v>
      </c>
      <c r="E12" s="27">
        <f>Электробойлерные!E14</f>
        <v>0</v>
      </c>
    </row>
    <row r="13" spans="1:4" ht="15">
      <c r="A13" s="19"/>
      <c r="B13" s="19"/>
      <c r="C13" s="19"/>
      <c r="D13" s="19"/>
    </row>
    <row r="14" spans="1:5" ht="15">
      <c r="A14" s="105"/>
      <c r="B14" s="105"/>
      <c r="C14" s="105"/>
      <c r="D14" s="105"/>
      <c r="E14" s="105"/>
    </row>
    <row r="15" spans="1:5" ht="15">
      <c r="A15" s="105"/>
      <c r="B15" s="105"/>
      <c r="C15" s="105"/>
      <c r="D15" s="105"/>
      <c r="E15" s="105"/>
    </row>
  </sheetData>
  <sheetProtection/>
  <mergeCells count="2">
    <mergeCell ref="A3:D3"/>
    <mergeCell ref="A14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 П.В.</dc:creator>
  <cp:keywords/>
  <dc:description/>
  <cp:lastModifiedBy>gavrikova_gk</cp:lastModifiedBy>
  <dcterms:created xsi:type="dcterms:W3CDTF">2014-02-05T08:05:28Z</dcterms:created>
  <dcterms:modified xsi:type="dcterms:W3CDTF">2022-03-25T07:43:47Z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MKP.ACTIV.WARM.2021.FACT</vt:lpwstr>
  </property>
  <property fmtid="{D5CDD505-2E9C-101B-9397-08002B2CF9AE}" pid="3" name="Periodicity">
    <vt:lpwstr>YEAR</vt:lpwstr>
  </property>
  <property fmtid="{D5CDD505-2E9C-101B-9397-08002B2CF9AE}" pid="4" name="TypePlanning">
    <vt:lpwstr>FACT</vt:lpwstr>
  </property>
  <property fmtid="{D5CDD505-2E9C-101B-9397-08002B2CF9AE}" pid="5" name="CurrentVersion">
    <vt:lpwstr>1.0</vt:lpwstr>
  </property>
</Properties>
</file>